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alyzer" sheetId="1" state="visible" r:id="rId1"/>
    <sheet xmlns:r="http://schemas.openxmlformats.org/officeDocument/2006/relationships" name="Read Me First" sheetId="2" state="visible" r:id="rId2"/>
  </sheets>
  <definedNames/>
  <calcPr calcId="124519" fullCalcOnLoad="1"/>
</workbook>
</file>

<file path=xl/styles.xml><?xml version="1.0" encoding="utf-8"?>
<styleSheet xmlns="http://schemas.openxmlformats.org/spreadsheetml/2006/main">
  <numFmts count="1">
    <numFmt numFmtId="164" formatCode="&quot;$&quot;#,##0"/>
  </numFmts>
  <fonts count="9">
    <font>
      <name val="Calibri"/>
      <family val="2"/>
      <color theme="1"/>
      <sz val="11"/>
      <scheme val="minor"/>
    </font>
    <font>
      <name val="Calibri"/>
      <b val="1"/>
      <color rgb="001F3864"/>
      <sz val="16"/>
    </font>
    <font>
      <name val="Calibri"/>
      <i val="1"/>
      <color rgb="00595959"/>
      <sz val="10"/>
    </font>
    <font>
      <name val="Calibri"/>
      <b val="1"/>
      <color rgb="00FFFFFF"/>
      <sz val="11"/>
    </font>
    <font>
      <name val="Calibri"/>
      <color rgb="00262626"/>
      <sz val="11"/>
    </font>
    <font>
      <name val="Calibri"/>
      <b val="1"/>
      <color rgb="001F3864"/>
      <sz val="11"/>
    </font>
    <font>
      <name val="Calibri"/>
      <i val="1"/>
      <color rgb="00595959"/>
      <sz val="9"/>
    </font>
    <font>
      <name val="Calibri"/>
      <b val="1"/>
      <color rgb="001F3864"/>
      <sz val="12"/>
    </font>
    <font>
      <name val="Calibri"/>
      <b val="1"/>
      <color rgb="001F3864"/>
      <sz val="13"/>
    </font>
  </fonts>
  <fills count="6">
    <fill>
      <patternFill/>
    </fill>
    <fill>
      <patternFill patternType="gray125"/>
    </fill>
    <fill>
      <patternFill patternType="solid">
        <fgColor rgb="001F3864"/>
      </patternFill>
    </fill>
    <fill>
      <patternFill patternType="solid">
        <fgColor rgb="00FFF2CC"/>
      </patternFill>
    </fill>
    <fill>
      <patternFill patternType="solid">
        <fgColor rgb="00F2F2F2"/>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2" borderId="0" applyAlignment="1" pivotButton="0" quotePrefix="0" xfId="0">
      <alignment vertical="center"/>
    </xf>
    <xf numFmtId="0" fontId="0" fillId="2" borderId="0" pivotButton="0" quotePrefix="0" xfId="0"/>
    <xf numFmtId="0" fontId="4" fillId="0" borderId="0" applyAlignment="1" pivotButton="0" quotePrefix="0" xfId="0">
      <alignment vertical="center" wrapText="1"/>
    </xf>
    <xf numFmtId="164" fontId="5" fillId="3" borderId="1" applyAlignment="1" pivotButton="0" quotePrefix="0" xfId="0">
      <alignment horizontal="right" vertical="center"/>
    </xf>
    <xf numFmtId="0" fontId="6" fillId="0" borderId="0" applyAlignment="1" pivotButton="0" quotePrefix="0" xfId="0">
      <alignment vertical="center" wrapText="1"/>
    </xf>
    <xf numFmtId="10" fontId="5" fillId="3" borderId="1" applyAlignment="1" pivotButton="0" quotePrefix="0" xfId="0">
      <alignment horizontal="center" vertical="center"/>
    </xf>
    <xf numFmtId="164" fontId="6" fillId="0" borderId="0" applyAlignment="1" pivotButton="0" quotePrefix="0" xfId="0">
      <alignment horizontal="right" vertical="center"/>
    </xf>
    <xf numFmtId="0" fontId="5" fillId="3" borderId="1" applyAlignment="1" pivotButton="0" quotePrefix="0" xfId="0">
      <alignment horizontal="right" vertical="center"/>
    </xf>
    <xf numFmtId="164" fontId="4" fillId="4" borderId="1" applyAlignment="1" pivotButton="0" quotePrefix="0" xfId="0">
      <alignment horizontal="right" vertical="center"/>
    </xf>
    <xf numFmtId="10" fontId="4" fillId="4" borderId="1" applyAlignment="1" pivotButton="0" quotePrefix="0" xfId="0">
      <alignment horizontal="center" vertical="center"/>
    </xf>
    <xf numFmtId="0" fontId="4" fillId="4" borderId="1" applyAlignment="1" pivotButton="0" quotePrefix="0" xfId="0">
      <alignment horizontal="right" vertical="center"/>
    </xf>
    <xf numFmtId="164" fontId="7" fillId="5" borderId="1" applyAlignment="1" pivotButton="0" quotePrefix="0" xfId="0">
      <alignment horizontal="right" vertical="center"/>
    </xf>
    <xf numFmtId="0" fontId="8" fillId="0" borderId="0" pivotButton="0" quotePrefix="0" xfId="0"/>
    <xf numFmtId="0" fontId="4" fillId="0" borderId="0" applyAlignment="1" pivotButton="0" quotePrefix="0" xfId="0">
      <alignment vertical="top" wrapText="1"/>
    </xf>
  </cellXfs>
  <cellStyles count="1">
    <cellStyle name="Normal" xfId="0" builtinId="0" hidden="0"/>
  </cellStyles>
  <dxfs count="2">
    <dxf>
      <font>
        <name val="Calibri"/>
        <b val="1"/>
        <color rgb="00006100"/>
        <sz val="12"/>
      </font>
      <fill>
        <patternFill patternType="solid">
          <fgColor rgb="00C6EFCE"/>
        </patternFill>
      </fill>
    </dxf>
    <dxf>
      <font>
        <name val="Calibri"/>
        <b val="1"/>
        <color rgb="009C0006"/>
        <sz val="12"/>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fitToPage="1"/>
  </sheetPr>
  <dimension ref="A1:C53"/>
  <sheetViews>
    <sheetView workbookViewId="0">
      <pane ySplit="4" topLeftCell="A5" activePane="bottomLeft" state="frozen"/>
      <selection pane="bottomLeft" activeCell="A1" sqref="A1"/>
    </sheetView>
  </sheetViews>
  <sheetFormatPr baseColWidth="8" defaultRowHeight="15"/>
  <cols>
    <col width="46" customWidth="1" min="1" max="1"/>
    <col width="22" customWidth="1" min="2" max="2"/>
    <col width="52" customWidth="1" min="3" max="3"/>
  </cols>
  <sheetData>
    <row r="1" ht="30" customHeight="1">
      <c r="A1" s="1" t="inlineStr">
        <is>
          <t>Canadian Rental Analyzer — Lite Edition</t>
        </is>
      </c>
    </row>
    <row r="2" ht="18" customHeight="1">
      <c r="A2" s="2" t="inlineStr">
        <is>
          <t>Single-property rental deal calculator for Canada · v1.1 · Free edition</t>
        </is>
      </c>
    </row>
    <row r="4" ht="22" customHeight="1">
      <c r="A4" s="3" t="inlineStr">
        <is>
          <t>1 · PROPERTY &amp; PURCHASE</t>
        </is>
      </c>
      <c r="B4" s="4" t="n"/>
      <c r="C4" s="4" t="n"/>
    </row>
    <row r="5" ht="20" customHeight="1">
      <c r="A5" s="5" t="inlineStr">
        <is>
          <t>Purchase price</t>
        </is>
      </c>
      <c r="B5" s="6" t="n">
        <v>500000</v>
      </c>
      <c r="C5" s="7" t="inlineStr">
        <is>
          <t>What you'd pay for the property</t>
        </is>
      </c>
    </row>
    <row r="6" ht="20" customHeight="1">
      <c r="A6" s="5" t="inlineStr">
        <is>
          <t>Down payment</t>
        </is>
      </c>
      <c r="B6" s="8" t="n">
        <v>0.2</v>
      </c>
      <c r="C6" s="9">
        <f>B5*B6</f>
        <v/>
      </c>
    </row>
    <row r="7" ht="20" customHeight="1">
      <c r="A7" s="5" t="inlineStr">
        <is>
          <t>Province</t>
        </is>
      </c>
      <c r="B7" s="10" t="inlineStr">
        <is>
          <t>Ontario</t>
        </is>
      </c>
      <c r="C7" s="7" t="inlineStr">
        <is>
          <t>Land transfer tax rules vary by province</t>
        </is>
      </c>
    </row>
    <row r="8" ht="20" customHeight="1">
      <c r="A8" s="5" t="inlineStr">
        <is>
          <t>Toronto property?</t>
        </is>
      </c>
      <c r="B8" s="10" t="inlineStr">
        <is>
          <t>No</t>
        </is>
      </c>
      <c r="C8" s="7" t="inlineStr">
        <is>
          <t>Ontario only — Toronto charges double land transfer tax</t>
        </is>
      </c>
    </row>
    <row r="9" ht="20" customHeight="1">
      <c r="A9" s="5" t="inlineStr">
        <is>
          <t>Amortization (years)</t>
        </is>
      </c>
      <c r="B9" s="10" t="n">
        <v>25</v>
      </c>
      <c r="C9" s="7" t="inlineStr">
        <is>
          <t>30-year adds 0.20% to the CMHC premium</t>
        </is>
      </c>
    </row>
    <row r="10" ht="8" customHeight="1"/>
    <row r="11" ht="22" customHeight="1">
      <c r="A11" s="3" t="inlineStr">
        <is>
          <t>2 · MORTGAGE &amp; CMHC INSURANCE</t>
        </is>
      </c>
      <c r="B11" s="4" t="n"/>
      <c r="C11" s="4" t="n"/>
    </row>
    <row r="12" ht="20" customHeight="1">
      <c r="A12" s="5" t="inlineStr">
        <is>
          <t>Contract interest rate</t>
        </is>
      </c>
      <c r="B12" s="8" t="n">
        <v>0.0479</v>
      </c>
      <c r="C12" s="7" t="inlineStr">
        <is>
          <t>Your actual mortgage rate</t>
        </is>
      </c>
    </row>
    <row r="13" ht="20" customHeight="1">
      <c r="A13" s="5" t="inlineStr">
        <is>
          <t>Down payment ($)</t>
        </is>
      </c>
      <c r="B13" s="11">
        <f>B5*B6</f>
        <v/>
      </c>
    </row>
    <row r="14" ht="20" customHeight="1">
      <c r="A14" s="5" t="inlineStr">
        <is>
          <t>Loan-to-value (LTV)</t>
        </is>
      </c>
      <c r="B14" s="12">
        <f>(B5-B13)/B5</f>
        <v/>
      </c>
    </row>
    <row r="15" ht="20" customHeight="1">
      <c r="A15" s="5" t="inlineStr">
        <is>
          <t>Minimum down payment required ($)</t>
        </is>
      </c>
      <c r="B15" s="11">
        <f>IF(B5&lt;=500000,B5*0.05,IF(B5&lt;=1500000,25000+(B5-500000)*0.1,B5*0.2))</f>
        <v/>
      </c>
      <c r="C15" s="7" t="inlineStr">
        <is>
          <t>5% to $500K, 10% above, to $1.5M</t>
        </is>
      </c>
    </row>
    <row r="16" ht="20" customHeight="1">
      <c r="A16" s="5" t="inlineStr">
        <is>
          <t>Meets minimum down payment?</t>
        </is>
      </c>
      <c r="B16" s="13">
        <f>IF(B13&gt;=B15,"✓ Yes","⚠ Below minimum")</f>
        <v/>
      </c>
    </row>
    <row r="17" ht="20" customHeight="1">
      <c r="A17" s="5" t="inlineStr">
        <is>
          <t>CMHC premium rate</t>
        </is>
      </c>
      <c r="B17" s="12">
        <f>IF(OR(B14&lt;=0.8,B14&gt;0.95),0,IF(B14&lt;=0.85,0.028,IF(B14&lt;=0.9,0.031,0.04))+IF(B9=30,0.002,0))</f>
        <v/>
      </c>
      <c r="C17" s="7">
        <f>IF(AND(B5&gt;1500000,B14&gt;0.8),"⚠ Over $1.5M can't be insured","Premium is added to your mortgage")</f>
        <v/>
      </c>
    </row>
    <row r="18" ht="20" customHeight="1">
      <c r="A18" s="5" t="inlineStr">
        <is>
          <t>CMHC premium ($)</t>
        </is>
      </c>
      <c r="B18" s="11">
        <f>(B5-B13)*B17</f>
        <v/>
      </c>
    </row>
    <row r="19" ht="20" customHeight="1">
      <c r="A19" s="5" t="inlineStr">
        <is>
          <t>Mortgage amount (premium included)</t>
        </is>
      </c>
      <c r="B19" s="11">
        <f>(B5-B13)+B18</f>
        <v/>
      </c>
      <c r="C19" s="7" t="inlineStr">
        <is>
          <t>This is what you actually borrow</t>
        </is>
      </c>
    </row>
    <row r="20" ht="20" customHeight="1">
      <c r="A20" s="5" t="inlineStr">
        <is>
          <t>Monthly mortgage payment</t>
        </is>
      </c>
      <c r="B20" s="14">
        <f>PMT((1+B12/2)^(1/6)-1,B9*12,-B19)</f>
        <v/>
      </c>
      <c r="C20" s="7" t="inlineStr">
        <is>
          <t>Canadian semi-annual compounding</t>
        </is>
      </c>
    </row>
    <row r="21" ht="20" customHeight="1">
      <c r="A21" s="5" t="inlineStr">
        <is>
          <t>Stress-test qualifying rate</t>
        </is>
      </c>
      <c r="B21" s="12">
        <f>MAX(B12+0.02,0.0525)</f>
        <v/>
      </c>
      <c r="C21" s="7" t="inlineStr">
        <is>
          <t>Lenders qualify you at contract + 2% or 5.25%, whichever is higher</t>
        </is>
      </c>
    </row>
    <row r="22" ht="20" customHeight="1">
      <c r="A22" s="5" t="inlineStr">
        <is>
          <t>Qualifying payment (info only)</t>
        </is>
      </c>
      <c r="B22" s="11">
        <f>PMT((1+B21/2)^(1/6)-1,B9*12,-B19)</f>
        <v/>
      </c>
      <c r="C22" s="7" t="inlineStr">
        <is>
          <t>What the lender tests — not your actual payment</t>
        </is>
      </c>
    </row>
    <row r="23" ht="8" customHeight="1"/>
    <row r="24" ht="22" customHeight="1">
      <c r="A24" s="3" t="inlineStr">
        <is>
          <t>3 · CASH NEEDED AT CLOSING</t>
        </is>
      </c>
      <c r="B24" s="4" t="n"/>
      <c r="C24" s="4" t="n"/>
    </row>
    <row r="25" ht="20" customHeight="1">
      <c r="A25" s="5" t="inlineStr">
        <is>
          <t>Land transfer tax</t>
        </is>
      </c>
      <c r="B25" s="11">
        <f>IF(B7="Ontario",(IF(B5&lt;=55000,B5*0.005,275+IF(B5&lt;=250000,(B5-55000)*0.01,1950+IF(B5&lt;=400000,(B5-250000)*0.015,2250+IF(B5&lt;=2000000,(B5-400000)*0.02,32000+(B5-2000000)*0.025)))))*(IF(B8="Yes",2,1)),IF(B7="British Columbia",IF(B5&lt;=200000,B5*0.01,2000+IF(B5&lt;=2000000,(B5-200000)*0.02,36000+(B5-2000000)*0.03)),IF(B7="Quebec",0.005*MIN(B5,50000)+0.01*MIN(MAX(B5-50000,0),200000)+0.015*MAX(B5-250000,0),IF(B7="Alberta",0,B26))))</f>
        <v/>
      </c>
      <c r="C25" s="7" t="inlineStr">
        <is>
          <t>Cash at closing — can't be mortgaged</t>
        </is>
      </c>
    </row>
    <row r="26" ht="20" customHeight="1">
      <c r="A26" s="5" t="inlineStr">
        <is>
          <t>LTT — other provinces (enter manually)</t>
        </is>
      </c>
      <c r="B26" s="6" t="n">
        <v>0</v>
      </c>
      <c r="C26" s="7" t="inlineStr">
        <is>
          <t>Only used when Province = Other</t>
        </is>
      </c>
    </row>
    <row r="27" ht="20" customHeight="1">
      <c r="A27" s="5" t="inlineStr">
        <is>
          <t>PST on CMHC premium (Ontario 8%)</t>
        </is>
      </c>
      <c r="B27" s="11">
        <f>IF(B7="Ontario",B18*0.08,0)</f>
        <v/>
      </c>
      <c r="C27" s="7" t="inlineStr">
        <is>
          <t>Cash at closing — QC &amp; SK charge it too; add to closing costs below</t>
        </is>
      </c>
    </row>
    <row r="28" ht="20" customHeight="1">
      <c r="A28" s="5" t="inlineStr">
        <is>
          <t>Other closing costs (legal, inspection…)</t>
        </is>
      </c>
      <c r="B28" s="6" t="n">
        <v>2500</v>
      </c>
    </row>
    <row r="29" ht="20" customHeight="1">
      <c r="A29" s="5" t="inlineStr">
        <is>
          <t>TOTAL CASH NEEDED</t>
        </is>
      </c>
      <c r="B29" s="14">
        <f>B13+B25+B27+B28</f>
        <v/>
      </c>
      <c r="C29" s="7" t="inlineStr">
        <is>
          <t>Down payment + land transfer tax + PST + closing costs</t>
        </is>
      </c>
    </row>
    <row r="30" ht="8" customHeight="1"/>
    <row r="31" ht="22" customHeight="1">
      <c r="A31" s="3" t="inlineStr">
        <is>
          <t>4 · RENT &amp; EXPENSES</t>
        </is>
      </c>
      <c r="B31" s="4" t="n"/>
      <c r="C31" s="4" t="n"/>
    </row>
    <row r="32" ht="20" customHeight="1">
      <c r="A32" s="5" t="inlineStr">
        <is>
          <t>Monthly rent</t>
        </is>
      </c>
      <c r="B32" s="6" t="n">
        <v>2600</v>
      </c>
    </row>
    <row r="33" ht="20" customHeight="1">
      <c r="A33" s="5" t="inlineStr">
        <is>
          <t>Vacancy rate</t>
        </is>
      </c>
      <c r="B33" s="8" t="n">
        <v>0.04</v>
      </c>
      <c r="C33" s="7" t="inlineStr">
        <is>
          <t>Share of the year the unit sits empty</t>
        </is>
      </c>
    </row>
    <row r="34" ht="20" customHeight="1">
      <c r="A34" s="5" t="inlineStr">
        <is>
          <t>Effective rental income (annual)</t>
        </is>
      </c>
      <c r="B34" s="11">
        <f>B32*12*(1-B33)</f>
        <v/>
      </c>
      <c r="C34" s="7" t="inlineStr">
        <is>
          <t>Rent minus expected vacancy</t>
        </is>
      </c>
    </row>
    <row r="35" ht="20" customHeight="1">
      <c r="A35" s="5" t="inlineStr">
        <is>
          <t>Property tax (annual)</t>
        </is>
      </c>
      <c r="B35" s="6" t="n">
        <v>3200</v>
      </c>
    </row>
    <row r="36" ht="20" customHeight="1">
      <c r="A36" s="5" t="inlineStr">
        <is>
          <t>Home insurance (annual)</t>
        </is>
      </c>
      <c r="B36" s="6" t="n">
        <v>1200</v>
      </c>
    </row>
    <row r="37" ht="20" customHeight="1">
      <c r="A37" s="5" t="inlineStr">
        <is>
          <t>Condo / strata fees (monthly)</t>
        </is>
      </c>
      <c r="B37" s="6" t="n">
        <v>0</v>
      </c>
      <c r="C37" s="7" t="inlineStr">
        <is>
          <t>Enter 0 if none</t>
        </is>
      </c>
    </row>
    <row r="38" ht="20" customHeight="1">
      <c r="A38" s="5" t="inlineStr">
        <is>
          <t>Maintenance reserve</t>
        </is>
      </c>
      <c r="B38" s="8" t="n">
        <v>0.05</v>
      </c>
      <c r="C38" s="7" t="inlineStr">
        <is>
          <t>% of gross annual rent</t>
        </is>
      </c>
    </row>
    <row r="39" ht="20" customHeight="1">
      <c r="A39" s="5" t="inlineStr">
        <is>
          <t>Maintenance ($)</t>
        </is>
      </c>
      <c r="B39" s="11">
        <f>B32*12*B38</f>
        <v/>
      </c>
    </row>
    <row r="40" ht="20" customHeight="1">
      <c r="A40" s="5" t="inlineStr">
        <is>
          <t>Property management</t>
        </is>
      </c>
      <c r="B40" s="8" t="n">
        <v>0</v>
      </c>
      <c r="C40" s="7" t="inlineStr">
        <is>
          <t>% of gross annual rent — 0 if self-managed</t>
        </is>
      </c>
    </row>
    <row r="41" ht="20" customHeight="1">
      <c r="A41" s="5" t="inlineStr">
        <is>
          <t>Management ($)</t>
        </is>
      </c>
      <c r="B41" s="11">
        <f>B32*12*B40</f>
        <v/>
      </c>
    </row>
    <row r="42" ht="20" customHeight="1">
      <c r="A42" s="5" t="inlineStr">
        <is>
          <t>Total operating expenses (annual)</t>
        </is>
      </c>
      <c r="B42" s="11">
        <f>B35+B36+B37*12+B39+B41</f>
        <v/>
      </c>
    </row>
    <row r="43" ht="20" customHeight="1">
      <c r="A43" s="5" t="inlineStr">
        <is>
          <t>NET OPERATING INCOME (annual)</t>
        </is>
      </c>
      <c r="B43" s="14">
        <f>B34-B42</f>
        <v/>
      </c>
      <c r="C43" s="7" t="inlineStr">
        <is>
          <t>Income after expenses, before mortgage</t>
        </is>
      </c>
    </row>
    <row r="44" ht="8" customHeight="1"/>
    <row r="45" ht="22" customHeight="1">
      <c r="A45" s="3" t="inlineStr">
        <is>
          <t>5 · YOUR RETURNS</t>
        </is>
      </c>
      <c r="B45" s="4" t="n"/>
      <c r="C45" s="4" t="n"/>
    </row>
    <row r="46" ht="20" customHeight="1">
      <c r="A46" s="5" t="inlineStr">
        <is>
          <t>Mortgage payments (annual)</t>
        </is>
      </c>
      <c r="B46" s="11">
        <f>B20*12</f>
        <v/>
      </c>
    </row>
    <row r="47" ht="20" customHeight="1">
      <c r="A47" s="5" t="inlineStr">
        <is>
          <t>ANNUAL CASH FLOW</t>
        </is>
      </c>
      <c r="B47" s="14">
        <f>B43-B46</f>
        <v/>
      </c>
      <c r="C47" s="7" t="inlineStr">
        <is>
          <t>Green = positive, red = negative</t>
        </is>
      </c>
    </row>
    <row r="48" ht="20" customHeight="1">
      <c r="A48" s="5" t="inlineStr">
        <is>
          <t>Monthly cash flow</t>
        </is>
      </c>
      <c r="B48" s="14">
        <f>B47/12</f>
        <v/>
      </c>
    </row>
    <row r="49" ht="20" customHeight="1">
      <c r="A49" s="5" t="inlineStr">
        <is>
          <t>Cap rate</t>
        </is>
      </c>
      <c r="B49" s="12">
        <f>B43/B5</f>
        <v/>
      </c>
      <c r="C49" s="7" t="inlineStr">
        <is>
          <t>NOI ÷ purchase price</t>
        </is>
      </c>
    </row>
    <row r="50" ht="20" customHeight="1">
      <c r="A50" s="5" t="inlineStr">
        <is>
          <t>Cash-on-cash return</t>
        </is>
      </c>
      <c r="B50" s="12">
        <f>B47/B29</f>
        <v/>
      </c>
      <c r="C50" s="7" t="inlineStr">
        <is>
          <t>Annual cash flow ÷ total cash invested</t>
        </is>
      </c>
    </row>
    <row r="51" ht="20" customHeight="1">
      <c r="A51" s="5" t="inlineStr">
        <is>
          <t>1% rule</t>
        </is>
      </c>
      <c r="B51" s="12">
        <f>B32/B5</f>
        <v/>
      </c>
      <c r="C51" s="7" t="inlineStr">
        <is>
          <t>Monthly rent ÷ price — 1%+ is the traditional rule of thumb</t>
        </is>
      </c>
    </row>
    <row r="52" ht="20" customHeight="1">
      <c r="A52" s="5" t="inlineStr">
        <is>
          <t>Gross rent yield</t>
        </is>
      </c>
      <c r="B52" s="12">
        <f>B32*12/B5</f>
        <v/>
      </c>
    </row>
    <row r="53" ht="20" customHeight="1">
      <c r="A53" s="5" t="inlineStr">
        <is>
          <t>Cash-flow status</t>
        </is>
      </c>
      <c r="B53" s="13">
        <f>IF(B48&gt;=0,"Positive monthly cash flow","Negative monthly cash flow")</f>
        <v/>
      </c>
    </row>
  </sheetData>
  <mergeCells count="7">
    <mergeCell ref="A11:C11"/>
    <mergeCell ref="A1:C1"/>
    <mergeCell ref="A45:C45"/>
    <mergeCell ref="A31:C31"/>
    <mergeCell ref="A4:C4"/>
    <mergeCell ref="A24:C24"/>
    <mergeCell ref="A2:C2"/>
  </mergeCells>
  <conditionalFormatting sqref="B47:B48">
    <cfRule type="cellIs" priority="1" operator="greaterThanOrEqual" dxfId="0">
      <formula>0</formula>
    </cfRule>
    <cfRule type="cellIs" priority="2" operator="lessThan" dxfId="1">
      <formula>0</formula>
    </cfRule>
  </conditionalFormatting>
  <dataValidations count="3">
    <dataValidation sqref="B7" showDropDown="0" showInputMessage="0" showErrorMessage="1" allowBlank="0" errorTitle="Pick a province" error="Choose from the list so land transfer tax calculates correctly." type="list">
      <formula1>"Ontario,British Columbia,Quebec,Alberta,Other"</formula1>
    </dataValidation>
    <dataValidation sqref="B8" showDropDown="0" showInputMessage="0" showErrorMessage="0" allowBlank="0" type="list">
      <formula1>"Yes,No"</formula1>
    </dataValidation>
    <dataValidation sqref="B9" showDropDown="0" showInputMessage="0" showErrorMessage="0" allowBlank="0" type="list">
      <formula1>"25,30"</formula1>
    </dataValidation>
  </dataValidations>
  <pageMargins left="0.75" right="0.75" top="1" bottom="1" header="0.5" footer="0.5"/>
</worksheet>
</file>

<file path=xl/worksheets/sheet2.xml><?xml version="1.0" encoding="utf-8"?>
<worksheet xmlns="http://schemas.openxmlformats.org/spreadsheetml/2006/main">
  <sheetPr>
    <tabColor rgb="0070AD47"/>
    <outlinePr summaryBelow="1" summaryRight="1"/>
    <pageSetUpPr/>
  </sheetPr>
  <dimension ref="A1:A16"/>
  <sheetViews>
    <sheetView workbookViewId="0">
      <selection activeCell="A1" sqref="A1"/>
    </sheetView>
  </sheetViews>
  <sheetFormatPr baseColWidth="8" defaultRowHeight="15"/>
  <cols>
    <col width="110" customWidth="1" min="1" max="1"/>
  </cols>
  <sheetData>
    <row r="1" ht="26" customHeight="1">
      <c r="A1" s="15" t="inlineStr">
        <is>
          <t>Read me first</t>
        </is>
      </c>
    </row>
    <row r="2" ht="30" customHeight="1">
      <c r="A2" s="16" t="inlineStr">
        <is>
          <t>This is the Lite (free) edition of the Canadian Rental Analyzer — a single-property rental deal calculator built for Canada. Yellow cells are yours to fill in; grey cells calculate automatically.</t>
        </is>
      </c>
    </row>
    <row r="3" ht="26" customHeight="1">
      <c r="A3" s="15" t="inlineStr">
        <is>
          <t>How to use it</t>
        </is>
      </c>
    </row>
    <row r="4" ht="85" customHeight="1">
      <c r="A4" s="16" t="inlineStr">
        <is>
          <t>1. Fill in every yellow cell on the Analyzer tab — the property first, then financing, then rent and expenses.
2. Grey cells calculate on their own. Don't type over them.
3. Read section 5 (Your Returns): monthly cash flow, cap rate, and cash-on-cash tell the story.
4. Change one input at a time to see what moves the needle — try a higher rate, or 5% vacancy.
5. Nothing here is advice — it's arithmetic. Verify anything that matters with your lender and lawyer.</t>
        </is>
      </c>
    </row>
    <row r="5" ht="26" customHeight="1">
      <c r="A5" s="15" t="inlineStr">
        <is>
          <t>What's in the Lite version</t>
        </is>
      </c>
    </row>
    <row r="6" ht="105" customHeight="1">
      <c r="A6" s="16" t="inlineStr">
        <is>
          <t>• Single-property analysis
• CMHC insurance premiums, including the 30-year amortization surcharge
• Stress-test qualifying payment (what the lender tests you at)
• Land transfer tax for Ontario (including Toronto's double tax), BC, Quebec, and Alberta, plus manual entry for other provinces
• Cash flow, cap rate, cash-on-cash return, 1% rule, gross rent yield</t>
        </is>
      </c>
    </row>
    <row r="7" ht="26" customHeight="1">
      <c r="A7" s="15" t="inlineStr">
        <is>
          <t>The full version adds</t>
        </is>
      </c>
    </row>
    <row r="8" ht="105" customHeight="1">
      <c r="A8" s="16" t="inlineStr">
        <is>
          <t>• Side-by-side comparison of up to 5 properties
• 10-year projection with rent and expense growth
• Stress-test scenarios: rate shock, vacancy shock, expense shock
• Refinance modeling
• Printable one-page deal summary</t>
        </is>
      </c>
    </row>
    <row r="9" ht="26" customHeight="1">
      <c r="A9" s="15" t="inlineStr">
        <is>
          <t>Assumptions &amp; sources (October 2026)</t>
        </is>
      </c>
    </row>
    <row r="10" ht="168" customHeight="1">
      <c r="A10" s="16" t="inlineStr">
        <is>
          <t>• CMHC premiums (25-yr): 2.80% at 85% LTV, 3.10% at 90%, 4.00% at 95%; +0.20% for 30-year amortization. No insurance needed at 80% LTV or below.
• Stress test: lenders qualify you at the higher of your contract rate + 2% or 5.25%.
• Mortgage payments use Canadian semi-annual compounding (the legal standard for fixed-rate mortgages in Canada) — not the US-style divide-by-12.
• Minimum down payment: 5% on the first $500K, 10% on the rest up to $1.5M, 20% above $1.5M.
• Land transfer tax brackets: Ontario (0.5%/$55K, 1%/$250K, 1.5%/$400K, 2%/$2M, 2.5% above), BC (1%/$200K, 2%/$2M, 3% above), Quebec welcome tax (0.5%/$50K, 1%/$250K, 1.5% above), Alberta $0.
• PST of 8% on the CMHC premium in Ontario is cash at closing (Quebec and Saskatchewan charge it too — add it to closing costs).
• First-time buyer rebates are NOT included.
• Rules change. Verify the numbers that matter before making decisions.</t>
        </is>
      </c>
    </row>
    <row r="11" ht="26" customHeight="1">
      <c r="A11" s="15" t="inlineStr">
        <is>
          <t>Important — please read</t>
        </is>
      </c>
    </row>
    <row r="12" ht="30" customHeight="1">
      <c r="A12" s="16" t="inlineStr">
        <is>
          <t>This spreadsheet is for informational and educational purposes only. It is not financial, legal, tax, or investment advice. Formulas are based on publicly available 2026 Canadian mortgage and tax rules, which change — verify everything independently with licensed professionals before acting on it. The author accepts no liability for decisions made using this file. Use at your own risk.</t>
        </is>
      </c>
    </row>
    <row r="13" ht="26" customHeight="1">
      <c r="A13" s="15" t="inlineStr">
        <is>
          <t>License</t>
        </is>
      </c>
    </row>
    <row r="14" ht="30" customHeight="1">
      <c r="A14" s="16" t="inlineStr">
        <is>
          <t>© 2026 Canadian Rental Analyzer. Personal use only. You may not redistribute, resell, share, or post this file or its contents anywhere, free or paid.</t>
        </is>
      </c>
    </row>
    <row r="15" ht="26" customHeight="1">
      <c r="A15" s="15" t="inlineStr">
        <is>
          <t>Version</t>
        </is>
      </c>
    </row>
    <row r="16" ht="30" customHeight="1">
      <c r="A16" s="16" t="inlineStr">
        <is>
          <t>v1.1 — Lite (free) edition. Free updates: re-download from wherever you got this file.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2026-10-11T12:53:23+00:00Z</dcterms:created>
  <dcterms:modified xmlns:dcterms="http://purl.org/dc/terms/" xmlns:xsi="http://www.w3.org/2001/XMLSchema-instance" xsi:type="dcterms:W3CDTF">2026-10-11T12:53:23+00:00Z</dcterms:modified>
</cp:coreProperties>
</file>